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8515" windowHeight="12300"/>
  </bookViews>
  <sheets>
    <sheet name="Jan 2015 update" sheetId="1" r:id="rId1"/>
  </sheets>
  <calcPr calcId="125725" calcMode="autoNoTable"/>
</workbook>
</file>

<file path=xl/calcChain.xml><?xml version="1.0" encoding="utf-8"?>
<calcChain xmlns="http://schemas.openxmlformats.org/spreadsheetml/2006/main">
  <c r="C27" i="1"/>
  <c r="C19"/>
  <c r="C16"/>
  <c r="C14"/>
  <c r="C13"/>
  <c r="C22" s="1"/>
  <c r="C33" s="1"/>
  <c r="C9"/>
  <c r="C7"/>
  <c r="C24" l="1"/>
  <c r="C29"/>
  <c r="C35" s="1"/>
</calcChain>
</file>

<file path=xl/sharedStrings.xml><?xml version="1.0" encoding="utf-8"?>
<sst xmlns="http://schemas.openxmlformats.org/spreadsheetml/2006/main" count="25" uniqueCount="24">
  <si>
    <t>Manitoba Islamic Association</t>
  </si>
  <si>
    <t>Financial Update for the Period of October 1 2014 to January 31 2015</t>
  </si>
  <si>
    <t>Oct '14 - Jan '15</t>
  </si>
  <si>
    <t>Revenues</t>
  </si>
  <si>
    <t>General Donations, and Program-specific Revenue</t>
  </si>
  <si>
    <t>Capital Project Donations</t>
  </si>
  <si>
    <t>Subtotal (prior to Takaful)</t>
  </si>
  <si>
    <t>Expenses</t>
  </si>
  <si>
    <t>Wages and Salaries (incl. EI and CPP Expenses)</t>
  </si>
  <si>
    <t>Utilities</t>
  </si>
  <si>
    <t>Repair and Maintenance</t>
  </si>
  <si>
    <t>Accounting</t>
  </si>
  <si>
    <t>Telefon, internet, website</t>
  </si>
  <si>
    <t>Promotions (Manitoba Muslim Magazine)</t>
  </si>
  <si>
    <t>Social Programs (incl. Eid Prayer)</t>
  </si>
  <si>
    <t>General expenses</t>
  </si>
  <si>
    <t>Scholarship Funding</t>
  </si>
  <si>
    <t>Teachers - Contractor Costs (self-funded)</t>
  </si>
  <si>
    <t>Difference (prior to Takaful)</t>
  </si>
  <si>
    <t>Takaful Donations</t>
  </si>
  <si>
    <t>Consolidated Revenue with Takaful</t>
  </si>
  <si>
    <t>Takaful Payments</t>
  </si>
  <si>
    <t>Consolidated Expenses with Takaful</t>
  </si>
  <si>
    <t>Consolidated Difference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</si>
</sst>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1" fillId="0" borderId="2" xfId="1" applyNumberFormat="1" applyFont="1" applyBorder="1"/>
    <xf numFmtId="164" fontId="2" fillId="0" borderId="0" xfId="1" applyNumberFormat="1" applyFont="1" applyBorder="1"/>
    <xf numFmtId="164" fontId="0" fillId="0" borderId="2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2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35"/>
  <sheetViews>
    <sheetView tabSelected="1" workbookViewId="0">
      <selection activeCell="B42" sqref="B42"/>
    </sheetView>
  </sheetViews>
  <sheetFormatPr defaultRowHeight="12.75"/>
  <cols>
    <col min="2" max="2" width="48.42578125" customWidth="1"/>
    <col min="3" max="3" width="15.140625" bestFit="1" customWidth="1"/>
  </cols>
  <sheetData>
    <row r="2" spans="2:3">
      <c r="B2" s="1" t="s">
        <v>0</v>
      </c>
      <c r="C2" s="1"/>
    </row>
    <row r="3" spans="2:3">
      <c r="B3" s="1" t="s">
        <v>1</v>
      </c>
      <c r="C3" s="1"/>
    </row>
    <row r="5" spans="2:3">
      <c r="C5" s="2" t="s">
        <v>2</v>
      </c>
    </row>
    <row r="6" spans="2:3">
      <c r="B6" s="3" t="s">
        <v>3</v>
      </c>
    </row>
    <row r="7" spans="2:3">
      <c r="B7" s="4" t="s">
        <v>4</v>
      </c>
      <c r="C7" s="5">
        <f>109106.22+3470+170.23</f>
        <v>112746.45</v>
      </c>
    </row>
    <row r="8" spans="2:3">
      <c r="B8" s="4" t="s">
        <v>5</v>
      </c>
      <c r="C8" s="5">
        <v>1189.32</v>
      </c>
    </row>
    <row r="9" spans="2:3">
      <c r="B9" s="4" t="s">
        <v>6</v>
      </c>
      <c r="C9" s="6">
        <f>SUM(C7:C8)</f>
        <v>113935.77</v>
      </c>
    </row>
    <row r="10" spans="2:3">
      <c r="C10" s="7"/>
    </row>
    <row r="11" spans="2:3">
      <c r="B11" s="3" t="s">
        <v>7</v>
      </c>
      <c r="C11" s="5"/>
    </row>
    <row r="12" spans="2:3">
      <c r="B12" s="4" t="s">
        <v>8</v>
      </c>
      <c r="C12" s="5">
        <v>45300.66</v>
      </c>
    </row>
    <row r="13" spans="2:3">
      <c r="B13" s="4" t="s">
        <v>9</v>
      </c>
      <c r="C13" s="5">
        <f>17279.78</f>
        <v>17279.78</v>
      </c>
    </row>
    <row r="14" spans="2:3">
      <c r="B14" s="4" t="s">
        <v>10</v>
      </c>
      <c r="C14" s="5">
        <f>21769.27+252.86</f>
        <v>22022.13</v>
      </c>
    </row>
    <row r="15" spans="2:3">
      <c r="B15" s="4" t="s">
        <v>11</v>
      </c>
      <c r="C15" s="5">
        <v>2150.44</v>
      </c>
    </row>
    <row r="16" spans="2:3">
      <c r="B16" s="4" t="s">
        <v>12</v>
      </c>
      <c r="C16" s="5">
        <f>1182.29+220</f>
        <v>1402.29</v>
      </c>
    </row>
    <row r="17" spans="2:3">
      <c r="B17" s="4" t="s">
        <v>13</v>
      </c>
      <c r="C17" s="5">
        <v>4675.1899999999996</v>
      </c>
    </row>
    <row r="18" spans="2:3">
      <c r="B18" s="4" t="s">
        <v>14</v>
      </c>
      <c r="C18" s="5">
        <v>7338.24</v>
      </c>
    </row>
    <row r="19" spans="2:3">
      <c r="B19" s="4" t="s">
        <v>15</v>
      </c>
      <c r="C19" s="5">
        <f>1005+906.29+5250.16+250.78</f>
        <v>7412.23</v>
      </c>
    </row>
    <row r="20" spans="2:3">
      <c r="B20" s="4" t="s">
        <v>16</v>
      </c>
      <c r="C20" s="5">
        <v>6000</v>
      </c>
    </row>
    <row r="21" spans="2:3">
      <c r="B21" s="4" t="s">
        <v>17</v>
      </c>
      <c r="C21" s="5">
        <v>15800</v>
      </c>
    </row>
    <row r="22" spans="2:3">
      <c r="B22" s="4" t="s">
        <v>6</v>
      </c>
      <c r="C22" s="8">
        <f>SUM(C12:C21)</f>
        <v>129380.96</v>
      </c>
    </row>
    <row r="24" spans="2:3">
      <c r="B24" s="9" t="s">
        <v>18</v>
      </c>
      <c r="C24" s="10">
        <f>+C9-C22</f>
        <v>-15445.190000000002</v>
      </c>
    </row>
    <row r="27" spans="2:3">
      <c r="B27" s="4" t="s">
        <v>19</v>
      </c>
      <c r="C27" s="5">
        <f>15533.31+18286.13</f>
        <v>33819.440000000002</v>
      </c>
    </row>
    <row r="28" spans="2:3">
      <c r="B28" s="4"/>
      <c r="C28" s="5"/>
    </row>
    <row r="29" spans="2:3">
      <c r="B29" s="9" t="s">
        <v>20</v>
      </c>
      <c r="C29" s="11">
        <f>+C9+C27</f>
        <v>147755.21000000002</v>
      </c>
    </row>
    <row r="30" spans="2:3">
      <c r="C30" s="5"/>
    </row>
    <row r="31" spans="2:3">
      <c r="B31" s="4" t="s">
        <v>21</v>
      </c>
      <c r="C31" s="5">
        <v>41050</v>
      </c>
    </row>
    <row r="32" spans="2:3">
      <c r="B32" s="4"/>
      <c r="C32" s="5"/>
    </row>
    <row r="33" spans="2:3">
      <c r="B33" s="9" t="s">
        <v>22</v>
      </c>
      <c r="C33" s="11">
        <f>C22+C31</f>
        <v>170430.96000000002</v>
      </c>
    </row>
    <row r="35" spans="2:3">
      <c r="B35" s="3" t="s">
        <v>23</v>
      </c>
      <c r="C35" s="10">
        <f>C29-C33</f>
        <v>-22675.75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2015 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HMahmudov</dc:creator>
  <cp:lastModifiedBy>HMahmudov</cp:lastModifiedBy>
  <dcterms:created xsi:type="dcterms:W3CDTF">2015-02-26T22:29:35Z</dcterms:created>
  <dcterms:modified xsi:type="dcterms:W3CDTF">2015-02-26T22:29:53Z</dcterms:modified>
</cp:coreProperties>
</file>